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ĂM 2021\CONG KHAI DT 2020\"/>
    </mc:Choice>
  </mc:AlternateContent>
  <bookViews>
    <workbookView xWindow="0" yWindow="45" windowWidth="20400" windowHeight="8010"/>
  </bookViews>
  <sheets>
    <sheet name="93" sheetId="1" r:id="rId1"/>
    <sheet name="Sheet1" sheetId="10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F21" i="1" l="1"/>
  <c r="F15" i="1"/>
  <c r="F11" i="1"/>
  <c r="F10" i="1" s="1"/>
  <c r="F9" i="1"/>
  <c r="E10" i="1"/>
  <c r="D21" i="1"/>
  <c r="D19" i="1"/>
  <c r="F19" i="1" s="1"/>
  <c r="D18" i="1"/>
  <c r="F18" i="1" s="1"/>
  <c r="D11" i="1"/>
  <c r="E11" i="1" s="1"/>
  <c r="D15" i="1"/>
  <c r="E15" i="1" s="1"/>
  <c r="D13" i="1"/>
  <c r="F13" i="1" s="1"/>
  <c r="D10" i="1"/>
  <c r="C20" i="1"/>
  <c r="C17" i="1" s="1"/>
  <c r="C16" i="1" s="1"/>
  <c r="C19" i="1"/>
  <c r="C18" i="1"/>
  <c r="C15" i="1"/>
  <c r="C9" i="1" s="1"/>
  <c r="C10" i="1"/>
  <c r="C11" i="1"/>
  <c r="D17" i="1" l="1"/>
  <c r="E18" i="1"/>
  <c r="D9" i="1"/>
  <c r="E9" i="1" s="1"/>
  <c r="E19" i="1"/>
  <c r="D16" i="1" l="1"/>
  <c r="F17" i="1"/>
  <c r="E17" i="1"/>
  <c r="F16" i="1" l="1"/>
  <c r="E16" i="1"/>
</calcChain>
</file>

<file path=xl/sharedStrings.xml><?xml version="1.0" encoding="utf-8"?>
<sst xmlns="http://schemas.openxmlformats.org/spreadsheetml/2006/main" count="38" uniqueCount="34">
  <si>
    <t>Biểu số 93/CK-NSNN</t>
  </si>
  <si>
    <t>Đơn vị: Triệu đồng</t>
  </si>
  <si>
    <t>STT</t>
  </si>
  <si>
    <t>NỘI DUNG</t>
  </si>
  <si>
    <t>Dự toán năm</t>
  </si>
  <si>
    <t>Cùng kỳ năm trước</t>
  </si>
  <si>
    <t>A</t>
  </si>
  <si>
    <t>B</t>
  </si>
  <si>
    <t>3=2/1</t>
  </si>
  <si>
    <t>TỔNG NGUỒN THU NSNN TRÊN ĐỊA BÀN</t>
  </si>
  <si>
    <t>I</t>
  </si>
  <si>
    <t>Thu cân đối NSNN</t>
  </si>
  <si>
    <t>Thu nội địa</t>
  </si>
  <si>
    <t>Thu viện trợ</t>
  </si>
  <si>
    <t>II</t>
  </si>
  <si>
    <t>Thu chuyển nguồn từ năm trước chuyển sang</t>
  </si>
  <si>
    <t>TỔNG CHI NGÂN SÁCH HUYỆN</t>
  </si>
  <si>
    <t> I</t>
  </si>
  <si>
    <t>Tổng chi cân đối ngân sách huyện</t>
  </si>
  <si>
    <t>Chi đầu tư phát triển</t>
  </si>
  <si>
    <t>Chi thường xuyên</t>
  </si>
  <si>
    <t>Dự phòng ngân sách</t>
  </si>
  <si>
    <t>III</t>
  </si>
  <si>
    <t>UBND HUYỆN LÝ NHÂN</t>
  </si>
  <si>
    <t>IV</t>
  </si>
  <si>
    <t>Thu phản ánh qua ngân sách</t>
  </si>
  <si>
    <t>Thu chuyển giao ngân sách</t>
  </si>
  <si>
    <t>Dự toán tỉnh giao</t>
  </si>
  <si>
    <t>CÂN ĐỐI NGÂN SÁCH HUYỆN 06 THÁNG NĂM 2021</t>
  </si>
  <si>
    <t>Thực hiện 06 tháng</t>
  </si>
  <si>
    <t>So sánh thực hiện với DT (%)</t>
  </si>
  <si>
    <t>Chi từ nguồn tăng thu NS</t>
  </si>
  <si>
    <t>Chi chuyển giao ngân sách</t>
  </si>
  <si>
    <t>(Kèm theo Quyết định số:  1187 /QĐ-UBND ngày 09 tháng 8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</si>
</sst>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₫_-;\-* #,##0.00\ _₫_-;_-* &quot;-&quot;??\ _₫_-;_-@_-"/>
    <numFmt numFmtId="165" formatCode="_-* #,##0.0\ _₫_-;\-* #,##0.0\ _₫_-;_-* &quot;-&quot;??\ _₫_-;_-@_-"/>
    <numFmt numFmtId="166" formatCode="_-* #,##0\ _₫_-;\-* #,##0\ _₫_-;_-* &quot;-&quot;??\ _₫_-;_-@_-"/>
  </numFmts>
  <fonts count="12" x14ac:knownFonts="1">
    <font>
      <sz val="12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</cellStyleXfs>
  <cellXfs count="28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7" fillId="0" borderId="1" xfId="1" applyFont="1" applyBorder="1" applyAlignment="1">
      <alignment vertical="center" wrapText="1"/>
    </xf>
    <xf numFmtId="164" fontId="8" fillId="0" borderId="1" xfId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166" fontId="7" fillId="0" borderId="1" xfId="1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0" fontId="9" fillId="0" borderId="1" xfId="0" applyFont="1" applyBorder="1"/>
    <xf numFmtId="0" fontId="9" fillId="0" borderId="0" xfId="0" applyFont="1"/>
    <xf numFmtId="166" fontId="8" fillId="0" borderId="1" xfId="1" applyNumberFormat="1" applyFont="1" applyBorder="1" applyAlignment="1">
      <alignment vertical="center" wrapText="1"/>
    </xf>
    <xf numFmtId="165" fontId="7" fillId="0" borderId="1" xfId="1" applyNumberFormat="1" applyFont="1" applyBorder="1" applyAlignment="1">
      <alignment vertical="center" wrapText="1"/>
    </xf>
    <xf numFmtId="165" fontId="8" fillId="0" borderId="1" xfId="1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9" fillId="0" borderId="1" xfId="1" applyFont="1" applyBorder="1"/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">
    <cellStyle name="Comma" xfId="1" builtinId="3"/>
    <cellStyle name="Comma 2" xfId="3"/>
    <cellStyle name="Comma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&#7871;n/Bc%20hoi%20dong/BC%20h&#7897;i%20&#273;&#7891;ng%20n&#259;m%202021/TH%20%206%20th&#225;ng%202021%20%20trinh%20HDND%20k&#7923;%20h&#7885;p%20th&#7913;%2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ng%20khai%20du%20toan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2020"/>
      <sheetName val="chi 2020"/>
      <sheetName val="Sheet3"/>
    </sheetNames>
    <sheetDataSet>
      <sheetData sheetId="0">
        <row r="6">
          <cell r="K6">
            <v>39532.855780999998</v>
          </cell>
        </row>
        <row r="29">
          <cell r="K29">
            <v>4260.38</v>
          </cell>
        </row>
        <row r="31">
          <cell r="J31">
            <v>662017.74399999995</v>
          </cell>
        </row>
        <row r="34">
          <cell r="J34">
            <v>70385.226859999995</v>
          </cell>
        </row>
      </sheetData>
      <sheetData sheetId="1">
        <row r="6">
          <cell r="O6">
            <v>73.767797874544186</v>
          </cell>
        </row>
        <row r="7">
          <cell r="I7">
            <v>165512.8566</v>
          </cell>
        </row>
        <row r="12">
          <cell r="I12">
            <v>293277.946421</v>
          </cell>
        </row>
        <row r="30">
          <cell r="I30">
            <v>212725.027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 thu-2012"/>
      <sheetName val="DT chi NSNN-2012"/>
      <sheetName val="BC so 17-9-2012"/>
      <sheetName val="Sheet5"/>
      <sheetName val="BC so TC-29-11-2012"/>
      <sheetName val="Uoc TH 2012 -BCHD ND-07-11"/>
      <sheetName val="XL4Poppy"/>
      <sheetName val="cÔNG KHAI D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137330000</v>
          </cell>
        </row>
        <row r="11">
          <cell r="C11">
            <v>735721000</v>
          </cell>
        </row>
        <row r="18">
          <cell r="C18">
            <v>136093000</v>
          </cell>
        </row>
        <row r="19">
          <cell r="C19">
            <v>720460000</v>
          </cell>
        </row>
        <row r="20">
          <cell r="C20">
            <v>16198000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K7" sqref="K7"/>
    </sheetView>
  </sheetViews>
  <sheetFormatPr defaultRowHeight="15.75" x14ac:dyDescent="0.25"/>
  <cols>
    <col min="1" max="1" width="6.25" style="1" customWidth="1"/>
    <col min="2" max="2" width="38.25" style="1" customWidth="1"/>
    <col min="3" max="3" width="10.125" style="1" bestFit="1" customWidth="1"/>
    <col min="4" max="4" width="11.375" style="1" bestFit="1" customWidth="1"/>
    <col min="5" max="6" width="10" style="1" bestFit="1" customWidth="1"/>
    <col min="7" max="16384" width="9" style="1"/>
  </cols>
  <sheetData>
    <row r="1" spans="1:6" x14ac:dyDescent="0.25">
      <c r="A1" s="22" t="s">
        <v>23</v>
      </c>
      <c r="B1" s="22"/>
      <c r="C1" s="22"/>
      <c r="E1" s="23" t="s">
        <v>0</v>
      </c>
      <c r="F1" s="23"/>
    </row>
    <row r="2" spans="1:6" x14ac:dyDescent="0.25">
      <c r="A2" s="2"/>
    </row>
    <row r="3" spans="1:6" x14ac:dyDescent="0.25">
      <c r="A3" s="24" t="s">
        <v>28</v>
      </c>
      <c r="B3" s="24"/>
      <c r="C3" s="24"/>
      <c r="D3" s="24"/>
      <c r="E3" s="24"/>
      <c r="F3" s="24"/>
    </row>
    <row r="4" spans="1:6" x14ac:dyDescent="0.25">
      <c r="A4" s="27" t="s">
        <v>33</v>
      </c>
      <c r="B4" s="27"/>
      <c r="C4" s="27"/>
      <c r="D4" s="27"/>
      <c r="E4" s="27"/>
      <c r="F4" s="27"/>
    </row>
    <row r="5" spans="1:6" x14ac:dyDescent="0.25">
      <c r="D5" s="25" t="s">
        <v>1</v>
      </c>
      <c r="E5" s="25"/>
      <c r="F5" s="25"/>
    </row>
    <row r="6" spans="1:6" ht="25.5" customHeight="1" x14ac:dyDescent="0.25">
      <c r="A6" s="26" t="s">
        <v>2</v>
      </c>
      <c r="B6" s="26" t="s">
        <v>3</v>
      </c>
      <c r="C6" s="26" t="s">
        <v>27</v>
      </c>
      <c r="D6" s="26" t="s">
        <v>29</v>
      </c>
      <c r="E6" s="26" t="s">
        <v>30</v>
      </c>
      <c r="F6" s="26"/>
    </row>
    <row r="7" spans="1:6" ht="25.5" x14ac:dyDescent="0.25">
      <c r="A7" s="26"/>
      <c r="B7" s="26"/>
      <c r="C7" s="26"/>
      <c r="D7" s="26"/>
      <c r="E7" s="3" t="s">
        <v>4</v>
      </c>
      <c r="F7" s="3" t="s">
        <v>5</v>
      </c>
    </row>
    <row r="8" spans="1:6" ht="28.5" customHeight="1" x14ac:dyDescent="0.25">
      <c r="A8" s="4" t="s">
        <v>6</v>
      </c>
      <c r="B8" s="4" t="s">
        <v>7</v>
      </c>
      <c r="C8" s="4">
        <v>1</v>
      </c>
      <c r="D8" s="4">
        <v>2</v>
      </c>
      <c r="E8" s="4" t="s">
        <v>8</v>
      </c>
      <c r="F8" s="4">
        <v>4</v>
      </c>
    </row>
    <row r="9" spans="1:6" ht="28.5" customHeight="1" x14ac:dyDescent="0.25">
      <c r="A9" s="3" t="s">
        <v>6</v>
      </c>
      <c r="B9" s="5" t="s">
        <v>9</v>
      </c>
      <c r="C9" s="10">
        <f>C10+C15</f>
        <v>873051</v>
      </c>
      <c r="D9" s="7">
        <f>D10+D13+D14+D15</f>
        <v>776196.206641</v>
      </c>
      <c r="E9" s="11">
        <f>D9/C9*100</f>
        <v>88.906170045163464</v>
      </c>
      <c r="F9" s="9">
        <f>'[1]chi 2020'!$O$6</f>
        <v>73.767797874544186</v>
      </c>
    </row>
    <row r="10" spans="1:6" ht="28.5" customHeight="1" x14ac:dyDescent="0.25">
      <c r="A10" s="3" t="s">
        <v>10</v>
      </c>
      <c r="B10" s="5" t="s">
        <v>11</v>
      </c>
      <c r="C10" s="10">
        <f>C11</f>
        <v>137330</v>
      </c>
      <c r="D10" s="16">
        <f>D11</f>
        <v>43793.235780999996</v>
      </c>
      <c r="E10" s="11">
        <f t="shared" ref="E10:E19" si="0">D10/C10*100</f>
        <v>31.889052487439013</v>
      </c>
      <c r="F10" s="9">
        <f>F11</f>
        <v>36.703142861812275</v>
      </c>
    </row>
    <row r="11" spans="1:6" ht="28.5" customHeight="1" x14ac:dyDescent="0.25">
      <c r="A11" s="4">
        <v>1</v>
      </c>
      <c r="B11" s="6" t="s">
        <v>12</v>
      </c>
      <c r="C11" s="15">
        <f>'[2]cÔNG KHAI DT'!$C$8/1000</f>
        <v>137330</v>
      </c>
      <c r="D11" s="17">
        <f>'[1]Thu 2020'!$K$6+'[1]Thu 2020'!$K$29</f>
        <v>43793.235780999996</v>
      </c>
      <c r="E11" s="12">
        <f t="shared" si="0"/>
        <v>31.889052487439013</v>
      </c>
      <c r="F11" s="18">
        <f>D11/119317.4*100</f>
        <v>36.703142861812275</v>
      </c>
    </row>
    <row r="12" spans="1:6" ht="28.5" customHeight="1" x14ac:dyDescent="0.25">
      <c r="A12" s="4">
        <v>2</v>
      </c>
      <c r="B12" s="6" t="s">
        <v>13</v>
      </c>
      <c r="C12" s="8"/>
      <c r="D12" s="8"/>
      <c r="E12" s="11"/>
      <c r="F12" s="6"/>
    </row>
    <row r="13" spans="1:6" ht="28.5" customHeight="1" x14ac:dyDescent="0.25">
      <c r="A13" s="3" t="s">
        <v>14</v>
      </c>
      <c r="B13" s="5" t="s">
        <v>15</v>
      </c>
      <c r="C13" s="7"/>
      <c r="D13" s="7">
        <f>'[1]Thu 2020'!$J$34</f>
        <v>70385.226859999995</v>
      </c>
      <c r="E13" s="11"/>
      <c r="F13" s="9">
        <f>D13/42843.06*100</f>
        <v>164.28618044556106</v>
      </c>
    </row>
    <row r="14" spans="1:6" ht="28.5" customHeight="1" x14ac:dyDescent="0.25">
      <c r="A14" s="19" t="s">
        <v>22</v>
      </c>
      <c r="B14" s="5" t="s">
        <v>25</v>
      </c>
      <c r="C14" s="7"/>
      <c r="D14" s="7"/>
      <c r="E14" s="11"/>
      <c r="F14" s="9"/>
    </row>
    <row r="15" spans="1:6" ht="28.5" customHeight="1" x14ac:dyDescent="0.25">
      <c r="A15" s="19" t="s">
        <v>24</v>
      </c>
      <c r="B15" s="5" t="s">
        <v>26</v>
      </c>
      <c r="C15" s="10">
        <f>'[2]cÔNG KHAI DT'!$C$11/1000</f>
        <v>735721</v>
      </c>
      <c r="D15" s="7">
        <f>'[1]Thu 2020'!$J$31</f>
        <v>662017.74399999995</v>
      </c>
      <c r="E15" s="11">
        <f t="shared" si="0"/>
        <v>89.982173133565567</v>
      </c>
      <c r="F15" s="9">
        <f>D15/954414.984*100</f>
        <v>69.363720718785345</v>
      </c>
    </row>
    <row r="16" spans="1:6" ht="28.5" customHeight="1" x14ac:dyDescent="0.25">
      <c r="A16" s="3" t="s">
        <v>7</v>
      </c>
      <c r="B16" s="5" t="s">
        <v>16</v>
      </c>
      <c r="C16" s="10">
        <f>C17+C21+C22</f>
        <v>873051</v>
      </c>
      <c r="D16" s="16">
        <f>D17+D21+D22</f>
        <v>671515.830021</v>
      </c>
      <c r="E16" s="11">
        <f t="shared" si="0"/>
        <v>76.915991164433692</v>
      </c>
      <c r="F16" s="11">
        <f>D16/951031.86*100</f>
        <v>70.60918337909311</v>
      </c>
    </row>
    <row r="17" spans="1:6" ht="28.5" customHeight="1" x14ac:dyDescent="0.25">
      <c r="A17" s="3" t="s">
        <v>17</v>
      </c>
      <c r="B17" s="5" t="s">
        <v>18</v>
      </c>
      <c r="C17" s="10">
        <f>C18+C19+C20</f>
        <v>872751</v>
      </c>
      <c r="D17" s="7">
        <f>D18+D19+D20</f>
        <v>458790.803021</v>
      </c>
      <c r="E17" s="11">
        <f t="shared" si="0"/>
        <v>52.568350310798841</v>
      </c>
      <c r="F17" s="9">
        <f>D17/637466.93*100</f>
        <v>71.970918243711864</v>
      </c>
    </row>
    <row r="18" spans="1:6" ht="28.5" customHeight="1" x14ac:dyDescent="0.25">
      <c r="A18" s="4">
        <v>1</v>
      </c>
      <c r="B18" s="6" t="s">
        <v>19</v>
      </c>
      <c r="C18" s="15">
        <f>'[2]cÔNG KHAI DT'!$C$18/1000</f>
        <v>136093</v>
      </c>
      <c r="D18" s="8">
        <f>'[1]chi 2020'!$I$7</f>
        <v>165512.8566</v>
      </c>
      <c r="E18" s="12">
        <f t="shared" si="0"/>
        <v>121.61746496880809</v>
      </c>
      <c r="F18" s="18">
        <f>D18/327612.566*100</f>
        <v>50.520912131313054</v>
      </c>
    </row>
    <row r="19" spans="1:6" ht="28.5" customHeight="1" x14ac:dyDescent="0.25">
      <c r="A19" s="4">
        <v>2</v>
      </c>
      <c r="B19" s="6" t="s">
        <v>20</v>
      </c>
      <c r="C19" s="15">
        <f>'[2]cÔNG KHAI DT'!$C$19/1000</f>
        <v>720460</v>
      </c>
      <c r="D19" s="8">
        <f>'[1]chi 2020'!$I$12</f>
        <v>293277.946421</v>
      </c>
      <c r="E19" s="12">
        <f t="shared" si="0"/>
        <v>40.707040837936873</v>
      </c>
      <c r="F19" s="18">
        <f>D19/309854.37*100</f>
        <v>94.650253414531477</v>
      </c>
    </row>
    <row r="20" spans="1:6" ht="28.5" customHeight="1" x14ac:dyDescent="0.25">
      <c r="A20" s="4">
        <v>3</v>
      </c>
      <c r="B20" s="6" t="s">
        <v>21</v>
      </c>
      <c r="C20" s="15">
        <f>'[2]cÔNG KHAI DT'!$C$20/1000</f>
        <v>16198</v>
      </c>
      <c r="D20" s="8"/>
      <c r="E20" s="12"/>
      <c r="F20" s="6"/>
    </row>
    <row r="21" spans="1:6" ht="28.5" customHeight="1" x14ac:dyDescent="0.25">
      <c r="A21" s="3" t="s">
        <v>14</v>
      </c>
      <c r="B21" s="5" t="s">
        <v>32</v>
      </c>
      <c r="C21" s="7"/>
      <c r="D21" s="7">
        <f>'[1]chi 2020'!$I$30</f>
        <v>212725.027</v>
      </c>
      <c r="E21" s="11"/>
      <c r="F21" s="9">
        <f>D21/313564.924*100</f>
        <v>67.840823612018539</v>
      </c>
    </row>
    <row r="22" spans="1:6" s="14" customFormat="1" ht="22.5" customHeight="1" x14ac:dyDescent="0.2">
      <c r="A22" s="21" t="s">
        <v>22</v>
      </c>
      <c r="B22" s="13" t="s">
        <v>31</v>
      </c>
      <c r="C22" s="13">
        <v>300</v>
      </c>
      <c r="D22" s="20"/>
      <c r="E22" s="11"/>
      <c r="F22" s="13"/>
    </row>
  </sheetData>
  <mergeCells count="10">
    <mergeCell ref="A1:C1"/>
    <mergeCell ref="E1:F1"/>
    <mergeCell ref="A3:F3"/>
    <mergeCell ref="D5:F5"/>
    <mergeCell ref="A6:A7"/>
    <mergeCell ref="B6:B7"/>
    <mergeCell ref="C6:C7"/>
    <mergeCell ref="D6:D7"/>
    <mergeCell ref="E6:F6"/>
    <mergeCell ref="A4:F4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293983-71BB-4FF1-956D-ECD9B6355959}"/>
</file>

<file path=customXml/itemProps2.xml><?xml version="1.0" encoding="utf-8"?>
<ds:datastoreItem xmlns:ds="http://schemas.openxmlformats.org/officeDocument/2006/customXml" ds:itemID="{E1D059D4-7206-435C-81D3-8C1F511E72FC}"/>
</file>

<file path=customXml/itemProps3.xml><?xml version="1.0" encoding="utf-8"?>
<ds:datastoreItem xmlns:ds="http://schemas.openxmlformats.org/officeDocument/2006/customXml" ds:itemID="{1F6E0484-D897-4FCF-A7E1-D68B81AFD4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2021-08-04T07:26:35Z</cp:lastPrinted>
  <dcterms:created xsi:type="dcterms:W3CDTF">2019-07-10T06:59:56Z</dcterms:created>
  <dcterms:modified xsi:type="dcterms:W3CDTF">2021-08-09T03:12:23Z</dcterms:modified>
</cp:coreProperties>
</file>